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8115" windowHeight="7230" activeTab="2"/>
  </bookViews>
  <sheets>
    <sheet name="Flux" sheetId="3" r:id="rId1"/>
    <sheet name="Origine" sheetId="4" r:id="rId2"/>
    <sheet name="CPM" sheetId="5" r:id="rId3"/>
    <sheet name="Location à la durée" sheetId="6" r:id="rId4"/>
  </sheets>
  <calcPr calcId="145621"/>
</workbook>
</file>

<file path=xl/calcChain.xml><?xml version="1.0" encoding="utf-8"?>
<calcChain xmlns="http://schemas.openxmlformats.org/spreadsheetml/2006/main">
  <c r="S12" i="5" l="1"/>
  <c r="S13" i="5"/>
  <c r="S14" i="5"/>
  <c r="S11" i="5"/>
  <c r="S10" i="5"/>
  <c r="S9" i="5"/>
  <c r="S11" i="6"/>
  <c r="S10" i="6"/>
  <c r="S9" i="6"/>
  <c r="S8" i="6"/>
  <c r="O11" i="6"/>
  <c r="O10" i="6"/>
  <c r="O9" i="6"/>
  <c r="O8" i="6"/>
  <c r="K11" i="6"/>
  <c r="K10" i="6"/>
  <c r="K9" i="6"/>
  <c r="K8" i="6"/>
  <c r="G11" i="6"/>
  <c r="G10" i="6"/>
  <c r="G9" i="6"/>
  <c r="G8" i="6"/>
  <c r="C11" i="6"/>
  <c r="C10" i="6"/>
  <c r="C9" i="6"/>
  <c r="C8" i="6"/>
  <c r="L12" i="5"/>
  <c r="L13" i="5"/>
  <c r="L14" i="5"/>
  <c r="L11" i="5"/>
  <c r="L10" i="5"/>
  <c r="L9" i="5"/>
  <c r="E12" i="5"/>
  <c r="E13" i="5"/>
  <c r="E14" i="5"/>
  <c r="E11" i="5"/>
  <c r="E10" i="5"/>
  <c r="E9" i="5"/>
  <c r="D35" i="3"/>
  <c r="E35" i="3"/>
  <c r="C35" i="3"/>
  <c r="D34" i="3"/>
  <c r="E34" i="3"/>
  <c r="D33" i="3"/>
  <c r="E33" i="3"/>
  <c r="C34" i="3"/>
  <c r="C33" i="3"/>
  <c r="D15" i="4"/>
  <c r="H15" i="4"/>
  <c r="H9" i="4"/>
  <c r="G9" i="4"/>
  <c r="G15" i="4" s="1"/>
  <c r="H8" i="4"/>
  <c r="H7" i="4"/>
  <c r="H6" i="4"/>
  <c r="H5" i="4"/>
  <c r="D6" i="4"/>
  <c r="D7" i="4"/>
  <c r="D8" i="4"/>
  <c r="D9" i="4"/>
  <c r="D10" i="4"/>
  <c r="D11" i="4"/>
  <c r="D12" i="4"/>
  <c r="D13" i="4"/>
  <c r="D14" i="4"/>
  <c r="D5" i="4"/>
  <c r="C15" i="4"/>
  <c r="D27" i="3"/>
  <c r="E27" i="3"/>
  <c r="D26" i="3"/>
  <c r="E26" i="3"/>
  <c r="C26" i="3"/>
  <c r="D25" i="3"/>
  <c r="E25" i="3"/>
  <c r="C25" i="3"/>
  <c r="C27" i="3" s="1"/>
</calcChain>
</file>

<file path=xl/sharedStrings.xml><?xml version="1.0" encoding="utf-8"?>
<sst xmlns="http://schemas.openxmlformats.org/spreadsheetml/2006/main" count="144" uniqueCount="59">
  <si>
    <t>visites</t>
  </si>
  <si>
    <t>Mois</t>
  </si>
  <si>
    <t>Visiteurs uniques</t>
  </si>
  <si>
    <t>Visites</t>
  </si>
  <si>
    <t>Pages visitées</t>
  </si>
  <si>
    <t>Janvier</t>
  </si>
  <si>
    <t>Février</t>
  </si>
  <si>
    <t>Mars</t>
  </si>
  <si>
    <t>Avril</t>
  </si>
  <si>
    <t>Mai</t>
  </si>
  <si>
    <t>Google Analytic</t>
  </si>
  <si>
    <t>CBLG Awstat</t>
  </si>
  <si>
    <t>Moyenne CA</t>
  </si>
  <si>
    <t>Moyenne GA</t>
  </si>
  <si>
    <t>Moyenne générale</t>
  </si>
  <si>
    <t>Canada</t>
  </si>
  <si>
    <t>Sénégal</t>
  </si>
  <si>
    <t>États-Unis</t>
  </si>
  <si>
    <t>France</t>
  </si>
  <si>
    <t>Senegal</t>
  </si>
  <si>
    <t>United States</t>
  </si>
  <si>
    <t>United Kingdom</t>
  </si>
  <si>
    <t>(not set)</t>
  </si>
  <si>
    <t>Italy</t>
  </si>
  <si>
    <t>Germany</t>
  </si>
  <si>
    <t>Netherlands</t>
  </si>
  <si>
    <t>Algeria</t>
  </si>
  <si>
    <t>Pays</t>
  </si>
  <si>
    <t>Total</t>
  </si>
  <si>
    <t>Pourcentage</t>
  </si>
  <si>
    <t>Autres</t>
  </si>
  <si>
    <t>30 jrs</t>
  </si>
  <si>
    <t>31 jrs</t>
  </si>
  <si>
    <t>moyenne</t>
  </si>
  <si>
    <t>Durée</t>
  </si>
  <si>
    <t>Coût CPM</t>
  </si>
  <si>
    <t>$</t>
  </si>
  <si>
    <t>jours</t>
  </si>
  <si>
    <t>mois</t>
  </si>
  <si>
    <t>Tarif</t>
  </si>
  <si>
    <t>Monétarisation</t>
  </si>
  <si>
    <t>Pages par jour</t>
  </si>
  <si>
    <t>Pages par mois</t>
  </si>
  <si>
    <t>Arrondi</t>
  </si>
  <si>
    <t>ENCADRÉS PROMOTIONNELS</t>
  </si>
  <si>
    <t>BANNIÈRES</t>
  </si>
  <si>
    <t>0 à 1 mn</t>
  </si>
  <si>
    <t>1 à 3 mn</t>
  </si>
  <si>
    <t>3 à 5 mn</t>
  </si>
  <si>
    <t>5 à 10 mn</t>
  </si>
  <si>
    <t>7 jours</t>
  </si>
  <si>
    <t>14 jours</t>
  </si>
  <si>
    <t>21 jours</t>
  </si>
  <si>
    <t>28 jours</t>
  </si>
  <si>
    <t>VIDÉOS</t>
  </si>
  <si>
    <t>Coût</t>
  </si>
  <si>
    <t>CALENDRIER</t>
  </si>
  <si>
    <t>Coût/jr</t>
  </si>
  <si>
    <t>FICHES DESCRIPTIVES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</si>
</sst>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7" formatCode="#,##0.00\ &quot;$&quot;"/>
    <numFmt numFmtId="168" formatCode="#,##0\ &quot;$&quot;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Helvetica"/>
      <family val="2"/>
    </font>
    <font>
      <sz val="11"/>
      <color rgb="FF000000"/>
      <name val="Helvetica"/>
      <family val="2"/>
    </font>
    <font>
      <sz val="11"/>
      <name val="Helvetica"/>
      <family val="2"/>
    </font>
    <font>
      <b/>
      <sz val="11"/>
      <name val="Helvetica"/>
      <family val="2"/>
    </font>
    <font>
      <sz val="10"/>
      <name val="Helvetica"/>
      <family val="2"/>
    </font>
    <font>
      <b/>
      <sz val="11"/>
      <color theme="1"/>
      <name val="Helvetica"/>
      <family val="2"/>
    </font>
    <font>
      <b/>
      <sz val="11"/>
      <color rgb="FF92D050"/>
      <name val="Helvetica"/>
      <family val="2"/>
    </font>
    <font>
      <b/>
      <sz val="11"/>
      <color rgb="FF00B0F0"/>
      <name val="Helvetica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Fill="1"/>
    <xf numFmtId="17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0" fontId="2" fillId="0" borderId="0" xfId="0" applyNumberFormat="1" applyFont="1" applyFill="1" applyBorder="1" applyAlignment="1">
      <alignment horizontal="center"/>
    </xf>
    <xf numFmtId="10" fontId="2" fillId="0" borderId="1" xfId="0" applyNumberFormat="1" applyFont="1" applyFill="1" applyBorder="1" applyAlignment="1">
      <alignment horizontal="center"/>
    </xf>
    <xf numFmtId="2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168" fontId="0" fillId="0" borderId="0" xfId="0" applyNumberFormat="1" applyBorder="1" applyAlignment="1">
      <alignment horizontal="right"/>
    </xf>
    <xf numFmtId="168" fontId="0" fillId="0" borderId="0" xfId="0" applyNumberFormat="1" applyBorder="1" applyAlignment="1">
      <alignment horizontal="right" vertical="center"/>
    </xf>
    <xf numFmtId="0" fontId="0" fillId="0" borderId="2" xfId="0" applyBorder="1"/>
    <xf numFmtId="0" fontId="0" fillId="0" borderId="3" xfId="0" applyBorder="1"/>
    <xf numFmtId="168" fontId="0" fillId="0" borderId="0" xfId="0" applyNumberFormat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7" fontId="0" fillId="0" borderId="0" xfId="0" applyNumberFormat="1"/>
    <xf numFmtId="168" fontId="0" fillId="0" borderId="0" xfId="0" applyNumberFormat="1" applyBorder="1"/>
    <xf numFmtId="167" fontId="0" fillId="0" borderId="0" xfId="0" applyNumberFormat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68" fontId="0" fillId="0" borderId="0" xfId="0" applyNumberFormat="1" applyAlignment="1">
      <alignment horizontal="center"/>
    </xf>
    <xf numFmtId="168" fontId="0" fillId="0" borderId="3" xfId="0" applyNumberFormat="1" applyBorder="1"/>
    <xf numFmtId="168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CA"/>
              <a:t>Visiteurs uniques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 - Visiteurs uniques</c:v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Flux!$B$6:$B$11</c:f>
              <c:strCache>
                <c:ptCount val="5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</c:strCache>
            </c:strRef>
          </c:cat>
          <c:val>
            <c:numRef>
              <c:f>Flux!$C$6:$C$10</c:f>
              <c:numCache>
                <c:formatCode>General</c:formatCode>
                <c:ptCount val="5"/>
                <c:pt idx="0">
                  <c:v>345</c:v>
                </c:pt>
                <c:pt idx="1">
                  <c:v>356</c:v>
                </c:pt>
                <c:pt idx="2">
                  <c:v>509</c:v>
                </c:pt>
                <c:pt idx="3">
                  <c:v>502</c:v>
                </c:pt>
                <c:pt idx="4">
                  <c:v>607</c:v>
                </c:pt>
              </c:numCache>
            </c:numRef>
          </c:val>
        </c:ser>
        <c:ser>
          <c:idx val="1"/>
          <c:order val="1"/>
          <c:tx>
            <c:v>GA - Visiteurs uniques</c:v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Flux!$B$6:$B$11</c:f>
              <c:strCache>
                <c:ptCount val="5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</c:strCache>
            </c:strRef>
          </c:cat>
          <c:val>
            <c:numRef>
              <c:f>Flux!$C$16:$C$20</c:f>
              <c:numCache>
                <c:formatCode>General</c:formatCode>
                <c:ptCount val="5"/>
                <c:pt idx="0">
                  <c:v>256</c:v>
                </c:pt>
                <c:pt idx="1">
                  <c:v>342</c:v>
                </c:pt>
                <c:pt idx="2">
                  <c:v>435</c:v>
                </c:pt>
                <c:pt idx="3">
                  <c:v>401</c:v>
                </c:pt>
                <c:pt idx="4">
                  <c:v>395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669760"/>
        <c:axId val="81138048"/>
      </c:barChart>
      <c:lineChart>
        <c:grouping val="standard"/>
        <c:varyColors val="0"/>
        <c:ser>
          <c:idx val="2"/>
          <c:order val="2"/>
          <c:tx>
            <c:v>CA - Tendance</c:v>
          </c:tx>
          <c:spPr>
            <a:ln w="38100">
              <a:solidFill>
                <a:schemeClr val="tx2"/>
              </a:solidFill>
              <a:prstDash val="sysDot"/>
            </a:ln>
          </c:spPr>
          <c:marker>
            <c:symbol val="none"/>
          </c:marker>
          <c:val>
            <c:numRef>
              <c:f>Flux!$C$6:$C$10</c:f>
              <c:numCache>
                <c:formatCode>General</c:formatCode>
                <c:ptCount val="5"/>
                <c:pt idx="0">
                  <c:v>345</c:v>
                </c:pt>
                <c:pt idx="1">
                  <c:v>356</c:v>
                </c:pt>
                <c:pt idx="2">
                  <c:v>509</c:v>
                </c:pt>
                <c:pt idx="3">
                  <c:v>502</c:v>
                </c:pt>
                <c:pt idx="4">
                  <c:v>607</c:v>
                </c:pt>
              </c:numCache>
            </c:numRef>
          </c:val>
          <c:smooth val="0"/>
        </c:ser>
        <c:ser>
          <c:idx val="3"/>
          <c:order val="3"/>
          <c:tx>
            <c:v>GA - Tendance</c:v>
          </c:tx>
          <c:spPr>
            <a:ln w="38100">
              <a:solidFill>
                <a:srgbClr val="00B050"/>
              </a:solidFill>
              <a:prstDash val="sysDot"/>
            </a:ln>
          </c:spPr>
          <c:marker>
            <c:symbol val="none"/>
          </c:marker>
          <c:val>
            <c:numRef>
              <c:f>Flux!$C$16:$C$20</c:f>
              <c:numCache>
                <c:formatCode>General</c:formatCode>
                <c:ptCount val="5"/>
                <c:pt idx="0">
                  <c:v>256</c:v>
                </c:pt>
                <c:pt idx="1">
                  <c:v>342</c:v>
                </c:pt>
                <c:pt idx="2">
                  <c:v>435</c:v>
                </c:pt>
                <c:pt idx="3">
                  <c:v>401</c:v>
                </c:pt>
                <c:pt idx="4">
                  <c:v>395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128704"/>
        <c:axId val="151039360"/>
      </c:lineChart>
      <c:catAx>
        <c:axId val="65669760"/>
        <c:scaling>
          <c:orientation val="minMax"/>
        </c:scaling>
        <c:delete val="0"/>
        <c:axPos val="b"/>
        <c:majorTickMark val="out"/>
        <c:minorTickMark val="none"/>
        <c:tickLblPos val="nextTo"/>
        <c:crossAx val="81138048"/>
        <c:crosses val="autoZero"/>
        <c:auto val="1"/>
        <c:lblAlgn val="ctr"/>
        <c:lblOffset val="100"/>
        <c:noMultiLvlLbl val="0"/>
      </c:catAx>
      <c:valAx>
        <c:axId val="81138048"/>
        <c:scaling>
          <c:orientation val="minMax"/>
          <c:max val="70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5669760"/>
        <c:crosses val="autoZero"/>
        <c:crossBetween val="between"/>
      </c:valAx>
      <c:valAx>
        <c:axId val="15103936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51128704"/>
        <c:crosses val="max"/>
        <c:crossBetween val="between"/>
      </c:valAx>
      <c:catAx>
        <c:axId val="151128704"/>
        <c:scaling>
          <c:orientation val="minMax"/>
        </c:scaling>
        <c:delete val="1"/>
        <c:axPos val="b"/>
        <c:majorTickMark val="out"/>
        <c:minorTickMark val="none"/>
        <c:tickLblPos val="nextTo"/>
        <c:crossAx val="151039360"/>
        <c:auto val="1"/>
        <c:lblAlgn val="ctr"/>
        <c:lblOffset val="100"/>
        <c:noMultiLvlLbl val="0"/>
      </c:cat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CA"/>
              <a:t>Visites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 - Visites</c:v>
          </c:tx>
          <c:spPr>
            <a:solidFill>
              <a:srgbClr val="00B0F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Flux!$B$16:$B$20</c:f>
              <c:strCache>
                <c:ptCount val="5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</c:strCache>
            </c:strRef>
          </c:cat>
          <c:val>
            <c:numRef>
              <c:f>Flux!$D$6:$D$10</c:f>
              <c:numCache>
                <c:formatCode>General</c:formatCode>
                <c:ptCount val="5"/>
                <c:pt idx="0">
                  <c:v>725</c:v>
                </c:pt>
                <c:pt idx="1">
                  <c:v>944</c:v>
                </c:pt>
                <c:pt idx="2">
                  <c:v>1249</c:v>
                </c:pt>
                <c:pt idx="3">
                  <c:v>1226</c:v>
                </c:pt>
                <c:pt idx="4">
                  <c:v>1426</c:v>
                </c:pt>
              </c:numCache>
            </c:numRef>
          </c:val>
        </c:ser>
        <c:ser>
          <c:idx val="1"/>
          <c:order val="1"/>
          <c:tx>
            <c:v>GA - Visites</c:v>
          </c:tx>
          <c:spPr>
            <a:solidFill>
              <a:srgbClr val="92D05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Flux!$B$16:$B$20</c:f>
              <c:strCache>
                <c:ptCount val="5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</c:strCache>
            </c:strRef>
          </c:cat>
          <c:val>
            <c:numRef>
              <c:f>Flux!$D$16:$D$20</c:f>
              <c:numCache>
                <c:formatCode>General</c:formatCode>
                <c:ptCount val="5"/>
                <c:pt idx="0">
                  <c:v>1415</c:v>
                </c:pt>
                <c:pt idx="1">
                  <c:v>1483</c:v>
                </c:pt>
                <c:pt idx="2">
                  <c:v>1768</c:v>
                </c:pt>
                <c:pt idx="3">
                  <c:v>1707</c:v>
                </c:pt>
                <c:pt idx="4">
                  <c:v>1742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005824"/>
        <c:axId val="149007360"/>
      </c:barChart>
      <c:lineChart>
        <c:grouping val="standard"/>
        <c:varyColors val="0"/>
        <c:ser>
          <c:idx val="2"/>
          <c:order val="2"/>
          <c:tx>
            <c:v>CA - Tendance</c:v>
          </c:tx>
          <c:spPr>
            <a:ln w="38100">
              <a:solidFill>
                <a:schemeClr val="tx2"/>
              </a:solidFill>
              <a:prstDash val="sysDot"/>
            </a:ln>
          </c:spPr>
          <c:marker>
            <c:symbol val="none"/>
          </c:marker>
          <c:val>
            <c:numRef>
              <c:f>Flux!$D$6:$D$10</c:f>
              <c:numCache>
                <c:formatCode>General</c:formatCode>
                <c:ptCount val="5"/>
                <c:pt idx="0">
                  <c:v>725</c:v>
                </c:pt>
                <c:pt idx="1">
                  <c:v>944</c:v>
                </c:pt>
                <c:pt idx="2">
                  <c:v>1249</c:v>
                </c:pt>
                <c:pt idx="3">
                  <c:v>1226</c:v>
                </c:pt>
                <c:pt idx="4">
                  <c:v>1426</c:v>
                </c:pt>
              </c:numCache>
            </c:numRef>
          </c:val>
          <c:smooth val="0"/>
        </c:ser>
        <c:ser>
          <c:idx val="3"/>
          <c:order val="3"/>
          <c:tx>
            <c:v>GA - Tendance</c:v>
          </c:tx>
          <c:spPr>
            <a:ln w="38100">
              <a:solidFill>
                <a:srgbClr val="00B050"/>
              </a:solidFill>
              <a:prstDash val="sysDot"/>
            </a:ln>
          </c:spPr>
          <c:marker>
            <c:symbol val="none"/>
          </c:marker>
          <c:val>
            <c:numRef>
              <c:f>Flux!$D$16:$D$20</c:f>
              <c:numCache>
                <c:formatCode>General</c:formatCode>
                <c:ptCount val="5"/>
                <c:pt idx="0">
                  <c:v>1415</c:v>
                </c:pt>
                <c:pt idx="1">
                  <c:v>1483</c:v>
                </c:pt>
                <c:pt idx="2">
                  <c:v>1768</c:v>
                </c:pt>
                <c:pt idx="3">
                  <c:v>1707</c:v>
                </c:pt>
                <c:pt idx="4">
                  <c:v>1742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552640"/>
        <c:axId val="154372352"/>
      </c:lineChart>
      <c:catAx>
        <c:axId val="149005824"/>
        <c:scaling>
          <c:orientation val="minMax"/>
        </c:scaling>
        <c:delete val="0"/>
        <c:axPos val="b"/>
        <c:majorTickMark val="out"/>
        <c:minorTickMark val="none"/>
        <c:tickLblPos val="nextTo"/>
        <c:crossAx val="149007360"/>
        <c:crosses val="autoZero"/>
        <c:auto val="1"/>
        <c:lblAlgn val="ctr"/>
        <c:lblOffset val="100"/>
        <c:noMultiLvlLbl val="0"/>
      </c:catAx>
      <c:valAx>
        <c:axId val="149007360"/>
        <c:scaling>
          <c:orientation val="minMax"/>
          <c:max val="200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9005824"/>
        <c:crosses val="autoZero"/>
        <c:crossBetween val="between"/>
      </c:valAx>
      <c:valAx>
        <c:axId val="154372352"/>
        <c:scaling>
          <c:orientation val="minMax"/>
          <c:max val="2000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crossAx val="159552640"/>
        <c:crosses val="max"/>
        <c:crossBetween val="between"/>
      </c:valAx>
      <c:catAx>
        <c:axId val="159552640"/>
        <c:scaling>
          <c:orientation val="minMax"/>
        </c:scaling>
        <c:delete val="1"/>
        <c:axPos val="b"/>
        <c:majorTickMark val="out"/>
        <c:minorTickMark val="none"/>
        <c:tickLblPos val="nextTo"/>
        <c:crossAx val="154372352"/>
        <c:auto val="1"/>
        <c:lblAlgn val="ctr"/>
        <c:lblOffset val="100"/>
        <c:noMultiLvlLbl val="0"/>
      </c:cat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CA"/>
              <a:t>Pages visitées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 - Pages visitées</c:v>
          </c:tx>
          <c:spPr>
            <a:solidFill>
              <a:srgbClr val="00B0F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Flux!$B$6:$B$10</c:f>
              <c:strCache>
                <c:ptCount val="5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</c:strCache>
            </c:strRef>
          </c:cat>
          <c:val>
            <c:numRef>
              <c:f>Flux!$E$6:$E$10</c:f>
              <c:numCache>
                <c:formatCode>General</c:formatCode>
                <c:ptCount val="5"/>
                <c:pt idx="0">
                  <c:v>1670</c:v>
                </c:pt>
                <c:pt idx="1">
                  <c:v>2465</c:v>
                </c:pt>
                <c:pt idx="2">
                  <c:v>2905</c:v>
                </c:pt>
                <c:pt idx="3">
                  <c:v>3225</c:v>
                </c:pt>
                <c:pt idx="4">
                  <c:v>3171</c:v>
                </c:pt>
              </c:numCache>
            </c:numRef>
          </c:val>
        </c:ser>
        <c:ser>
          <c:idx val="1"/>
          <c:order val="1"/>
          <c:tx>
            <c:v>GA - Pages visitées</c:v>
          </c:tx>
          <c:spPr>
            <a:solidFill>
              <a:srgbClr val="92D050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Flux!$E$16:$E$20</c:f>
              <c:numCache>
                <c:formatCode>General</c:formatCode>
                <c:ptCount val="5"/>
                <c:pt idx="0">
                  <c:v>3005</c:v>
                </c:pt>
                <c:pt idx="1">
                  <c:v>3557</c:v>
                </c:pt>
                <c:pt idx="2">
                  <c:v>4339</c:v>
                </c:pt>
                <c:pt idx="3">
                  <c:v>4244</c:v>
                </c:pt>
                <c:pt idx="4">
                  <c:v>3415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051072"/>
        <c:axId val="150056960"/>
      </c:barChart>
      <c:lineChart>
        <c:grouping val="standard"/>
        <c:varyColors val="0"/>
        <c:ser>
          <c:idx val="2"/>
          <c:order val="2"/>
          <c:tx>
            <c:v>CA - Tendance</c:v>
          </c:tx>
          <c:spPr>
            <a:ln w="38100">
              <a:solidFill>
                <a:schemeClr val="tx2"/>
              </a:solidFill>
              <a:prstDash val="sysDot"/>
            </a:ln>
          </c:spPr>
          <c:marker>
            <c:symbol val="none"/>
          </c:marker>
          <c:val>
            <c:numRef>
              <c:f>Flux!$E$6:$E$10</c:f>
              <c:numCache>
                <c:formatCode>General</c:formatCode>
                <c:ptCount val="5"/>
                <c:pt idx="0">
                  <c:v>1670</c:v>
                </c:pt>
                <c:pt idx="1">
                  <c:v>2465</c:v>
                </c:pt>
                <c:pt idx="2">
                  <c:v>2905</c:v>
                </c:pt>
                <c:pt idx="3">
                  <c:v>3225</c:v>
                </c:pt>
                <c:pt idx="4">
                  <c:v>3171</c:v>
                </c:pt>
              </c:numCache>
            </c:numRef>
          </c:val>
          <c:smooth val="0"/>
        </c:ser>
        <c:ser>
          <c:idx val="3"/>
          <c:order val="3"/>
          <c:tx>
            <c:v>GA - Tendance</c:v>
          </c:tx>
          <c:spPr>
            <a:ln w="38100">
              <a:solidFill>
                <a:srgbClr val="00B050"/>
              </a:solidFill>
              <a:prstDash val="sysDot"/>
            </a:ln>
          </c:spPr>
          <c:marker>
            <c:symbol val="none"/>
          </c:marker>
          <c:val>
            <c:numRef>
              <c:f>Flux!$E$16:$E$20</c:f>
              <c:numCache>
                <c:formatCode>General</c:formatCode>
                <c:ptCount val="5"/>
                <c:pt idx="0">
                  <c:v>3005</c:v>
                </c:pt>
                <c:pt idx="1">
                  <c:v>3557</c:v>
                </c:pt>
                <c:pt idx="2">
                  <c:v>4339</c:v>
                </c:pt>
                <c:pt idx="3">
                  <c:v>4244</c:v>
                </c:pt>
                <c:pt idx="4">
                  <c:v>3415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11104"/>
        <c:axId val="44757376"/>
      </c:lineChart>
      <c:catAx>
        <c:axId val="150051072"/>
        <c:scaling>
          <c:orientation val="minMax"/>
        </c:scaling>
        <c:delete val="0"/>
        <c:axPos val="b"/>
        <c:majorTickMark val="out"/>
        <c:minorTickMark val="none"/>
        <c:tickLblPos val="nextTo"/>
        <c:crossAx val="150056960"/>
        <c:crosses val="autoZero"/>
        <c:auto val="1"/>
        <c:lblAlgn val="ctr"/>
        <c:lblOffset val="100"/>
        <c:noMultiLvlLbl val="0"/>
      </c:catAx>
      <c:valAx>
        <c:axId val="150056960"/>
        <c:scaling>
          <c:orientation val="minMax"/>
          <c:max val="500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0051072"/>
        <c:crosses val="autoZero"/>
        <c:crossBetween val="between"/>
      </c:valAx>
      <c:valAx>
        <c:axId val="4475737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65711104"/>
        <c:crosses val="max"/>
        <c:crossBetween val="between"/>
      </c:valAx>
      <c:catAx>
        <c:axId val="65711104"/>
        <c:scaling>
          <c:orientation val="minMax"/>
        </c:scaling>
        <c:delete val="1"/>
        <c:axPos val="b"/>
        <c:majorTickMark val="out"/>
        <c:minorTickMark val="none"/>
        <c:tickLblPos val="nextTo"/>
        <c:crossAx val="44757376"/>
        <c:auto val="1"/>
        <c:lblAlgn val="ctr"/>
        <c:lblOffset val="100"/>
        <c:noMultiLvlLbl val="0"/>
      </c:cat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Flux!$B$25</c:f>
              <c:strCache>
                <c:ptCount val="1"/>
                <c:pt idx="0">
                  <c:v>Moyenne CA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chemeClr val="tx1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1100" b="1">
                    <a:solidFill>
                      <a:srgbClr val="002060"/>
                    </a:solidFill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Flux!$C$24:$E$24</c:f>
              <c:strCache>
                <c:ptCount val="3"/>
                <c:pt idx="0">
                  <c:v>Visiteurs uniques</c:v>
                </c:pt>
                <c:pt idx="1">
                  <c:v>Visites</c:v>
                </c:pt>
                <c:pt idx="2">
                  <c:v>Pages visitées</c:v>
                </c:pt>
              </c:strCache>
            </c:strRef>
          </c:cat>
          <c:val>
            <c:numRef>
              <c:f>Flux!$C$25:$E$25</c:f>
              <c:numCache>
                <c:formatCode>0</c:formatCode>
                <c:ptCount val="3"/>
                <c:pt idx="0">
                  <c:v>539.33333333333337</c:v>
                </c:pt>
                <c:pt idx="1">
                  <c:v>1300.3333333333333</c:v>
                </c:pt>
                <c:pt idx="2">
                  <c:v>3100.3333333333335</c:v>
                </c:pt>
              </c:numCache>
            </c:numRef>
          </c:val>
        </c:ser>
        <c:ser>
          <c:idx val="1"/>
          <c:order val="1"/>
          <c:tx>
            <c:strRef>
              <c:f>Flux!$B$26</c:f>
              <c:strCache>
                <c:ptCount val="1"/>
                <c:pt idx="0">
                  <c:v>Moyenne GA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1100" b="1">
                    <a:solidFill>
                      <a:srgbClr val="00B050"/>
                    </a:solidFill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Flux!$C$24:$E$24</c:f>
              <c:strCache>
                <c:ptCount val="3"/>
                <c:pt idx="0">
                  <c:v>Visiteurs uniques</c:v>
                </c:pt>
                <c:pt idx="1">
                  <c:v>Visites</c:v>
                </c:pt>
                <c:pt idx="2">
                  <c:v>Pages visitées</c:v>
                </c:pt>
              </c:strCache>
            </c:strRef>
          </c:cat>
          <c:val>
            <c:numRef>
              <c:f>Flux!$C$26:$E$26</c:f>
              <c:numCache>
                <c:formatCode>0</c:formatCode>
                <c:ptCount val="3"/>
                <c:pt idx="0">
                  <c:v>410.33333333333331</c:v>
                </c:pt>
                <c:pt idx="1">
                  <c:v>1739</c:v>
                </c:pt>
                <c:pt idx="2">
                  <c:v>3999.3333333333335</c:v>
                </c:pt>
              </c:numCache>
            </c:numRef>
          </c:val>
        </c:ser>
        <c:ser>
          <c:idx val="2"/>
          <c:order val="2"/>
          <c:tx>
            <c:strRef>
              <c:f>Flux!$B$27</c:f>
              <c:strCache>
                <c:ptCount val="1"/>
                <c:pt idx="0">
                  <c:v>Moyenne générale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1100" b="1">
                    <a:solidFill>
                      <a:srgbClr val="FF0000"/>
                    </a:solidFill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Flux!$C$27:$E$27</c:f>
              <c:numCache>
                <c:formatCode>0</c:formatCode>
                <c:ptCount val="3"/>
                <c:pt idx="0">
                  <c:v>474.83333333333337</c:v>
                </c:pt>
                <c:pt idx="1">
                  <c:v>1519.6666666666665</c:v>
                </c:pt>
                <c:pt idx="2">
                  <c:v>3549.8333333333335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51102208"/>
        <c:axId val="151104896"/>
      </c:barChart>
      <c:catAx>
        <c:axId val="151102208"/>
        <c:scaling>
          <c:orientation val="minMax"/>
        </c:scaling>
        <c:delete val="0"/>
        <c:axPos val="b"/>
        <c:majorTickMark val="out"/>
        <c:minorTickMark val="none"/>
        <c:tickLblPos val="nextTo"/>
        <c:crossAx val="151104896"/>
        <c:crosses val="autoZero"/>
        <c:auto val="1"/>
        <c:lblAlgn val="ctr"/>
        <c:lblOffset val="100"/>
        <c:noMultiLvlLbl val="0"/>
      </c:catAx>
      <c:valAx>
        <c:axId val="151104896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5110220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B0F0"/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1"/>
            <c:bubble3D val="0"/>
            <c:spPr>
              <a:solidFill>
                <a:srgbClr val="92D050"/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2"/>
            <c:bubble3D val="0"/>
            <c:spPr>
              <a:solidFill>
                <a:schemeClr val="accent6"/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3"/>
            <c:bubble3D val="0"/>
            <c:spPr>
              <a:solidFill>
                <a:srgbClr val="FF0000"/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4"/>
            <c:bubble3D val="0"/>
            <c:spPr>
              <a:solidFill>
                <a:srgbClr val="FF6699"/>
              </a:solidFill>
              <a:ln>
                <a:solidFill>
                  <a:sysClr val="windowText" lastClr="000000"/>
                </a:solidFill>
              </a:ln>
            </c:spPr>
          </c:dPt>
          <c:dLbls>
            <c:dLbl>
              <c:idx val="0"/>
              <c:layout>
                <c:manualLayout>
                  <c:x val="1.6707895888014E-2"/>
                  <c:y val="3.277814231554389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0660761154855644E-2"/>
                  <c:y val="2.947251385243511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4603127734033248E-2"/>
                  <c:y val="-5.3113152522601341E-4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6411417322834645E-2"/>
                  <c:y val="-1.43033683289588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8281277340332459E-2"/>
                  <c:y val="-9.683945756780401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50" b="1"/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Origine!$F$5:$F$9</c:f>
              <c:strCache>
                <c:ptCount val="5"/>
                <c:pt idx="0">
                  <c:v>Canada</c:v>
                </c:pt>
                <c:pt idx="1">
                  <c:v>Sénégal</c:v>
                </c:pt>
                <c:pt idx="2">
                  <c:v>États-Unis</c:v>
                </c:pt>
                <c:pt idx="3">
                  <c:v>France</c:v>
                </c:pt>
                <c:pt idx="4">
                  <c:v>Autres</c:v>
                </c:pt>
              </c:strCache>
            </c:strRef>
          </c:cat>
          <c:val>
            <c:numRef>
              <c:f>Origine!$H$5:$H$9</c:f>
              <c:numCache>
                <c:formatCode>0.00%</c:formatCode>
                <c:ptCount val="5"/>
                <c:pt idx="0">
                  <c:v>0.69017094017094016</c:v>
                </c:pt>
                <c:pt idx="1">
                  <c:v>0.18065268065268064</c:v>
                </c:pt>
                <c:pt idx="2">
                  <c:v>5.7886557886557888E-2</c:v>
                </c:pt>
                <c:pt idx="3">
                  <c:v>5.3418803418803416E-2</c:v>
                </c:pt>
                <c:pt idx="4">
                  <c:v>1.7871017871017872E-2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219075</xdr:colOff>
      <xdr:row>2</xdr:row>
      <xdr:rowOff>80962</xdr:rowOff>
    </xdr:from>
    <xdr:to>
      <xdr:col>13</xdr:col>
      <xdr:colOff>219075</xdr:colOff>
      <xdr:row>17</xdr:row>
      <xdr:rowOff>109537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238125</xdr:colOff>
      <xdr:row>18</xdr:row>
      <xdr:rowOff>23812</xdr:rowOff>
    </xdr:from>
    <xdr:to>
      <xdr:col>13</xdr:col>
      <xdr:colOff>238125</xdr:colOff>
      <xdr:row>33</xdr:row>
      <xdr:rowOff>52387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238125</xdr:colOff>
      <xdr:row>34</xdr:row>
      <xdr:rowOff>4762</xdr:rowOff>
    </xdr:from>
    <xdr:to>
      <xdr:col>13</xdr:col>
      <xdr:colOff>238125</xdr:colOff>
      <xdr:row>49</xdr:row>
      <xdr:rowOff>33337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219075</xdr:colOff>
      <xdr:row>49</xdr:row>
      <xdr:rowOff>157162</xdr:rowOff>
    </xdr:from>
    <xdr:to>
      <xdr:col>13</xdr:col>
      <xdr:colOff>219075</xdr:colOff>
      <xdr:row>65</xdr:row>
      <xdr:rowOff>4762</xdr:rowOff>
    </xdr:to>
    <xdr:graphicFrame macro="">
      <xdr:nvGraphicFramePr>
        <xdr:cNvPr id="8" name="Graphique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133350</xdr:colOff>
      <xdr:row>7</xdr:row>
      <xdr:rowOff>104775</xdr:rowOff>
    </xdr:from>
    <xdr:to>
      <xdr:col>4</xdr:col>
      <xdr:colOff>590550</xdr:colOff>
      <xdr:row>9</xdr:row>
      <xdr:rowOff>0</xdr:rowOff>
    </xdr:to>
    <xdr:sp macro="" textlink="">
      <xdr:nvSpPr>
        <xdr:cNvPr id="2" name="Flèche droite 1"/>
        <xdr:cNvSpPr/>
      </xdr:nvSpPr>
      <xdr:spPr>
        <a:xfrm>
          <a:off x="3667125" y="1381125"/>
          <a:ext cx="457200" cy="257175"/>
        </a:xfrm>
        <a:prstGeom prst="right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/>
        </a:p>
      </xdr:txBody>
    </xdr:sp>
    <xdr:clientData/>
  </xdr:twoCellAnchor>
  <xdr:twoCellAnchor>
    <xdr:from>
      <xdr:col>8</xdr:col>
      <xdr:colOff>457200</xdr:colOff>
      <xdr:row>3</xdr:row>
      <xdr:rowOff>166687</xdr:rowOff>
    </xdr:from>
    <xdr:to>
      <xdr:col>14</xdr:col>
      <xdr:colOff>457200</xdr:colOff>
      <xdr:row>18</xdr:row>
      <xdr:rowOff>176212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5"/>
  <sheetViews>
    <sheetView topLeftCell="B21" workbookViewId="0">
      <selection activeCell="D36" sqref="D36"/>
    </sheetView>
  </sheetViews>
  <sheetFormatPr baseColWidth="10" defaultRowHeight="14.25" x14ac:dyDescent="0.2"/>
  <cols>
    <col min="1" max="1" width="11.42578125" style="3"/>
    <col min="2" max="5" width="17.5703125" style="4" customWidth="1"/>
    <col min="6" max="16384" width="11.42578125" style="3"/>
  </cols>
  <sheetData>
    <row r="3" spans="1:6" ht="15" x14ac:dyDescent="0.2">
      <c r="B3" s="15" t="s">
        <v>11</v>
      </c>
    </row>
    <row r="5" spans="1:6" x14ac:dyDescent="0.2">
      <c r="B5" s="4" t="s">
        <v>1</v>
      </c>
      <c r="C5" s="4" t="s">
        <v>2</v>
      </c>
      <c r="D5" s="4" t="s">
        <v>3</v>
      </c>
      <c r="E5" s="4" t="s">
        <v>4</v>
      </c>
    </row>
    <row r="6" spans="1:6" x14ac:dyDescent="0.2">
      <c r="A6" s="5"/>
      <c r="B6" s="6" t="s">
        <v>5</v>
      </c>
      <c r="C6" s="7">
        <v>345</v>
      </c>
      <c r="D6" s="7">
        <v>725</v>
      </c>
      <c r="E6" s="7">
        <v>1670</v>
      </c>
      <c r="F6" s="5"/>
    </row>
    <row r="7" spans="1:6" x14ac:dyDescent="0.2">
      <c r="A7" s="5"/>
      <c r="B7" s="7" t="s">
        <v>6</v>
      </c>
      <c r="C7" s="7">
        <v>356</v>
      </c>
      <c r="D7" s="7">
        <v>944</v>
      </c>
      <c r="E7" s="7">
        <v>2465</v>
      </c>
      <c r="F7" s="5"/>
    </row>
    <row r="8" spans="1:6" x14ac:dyDescent="0.2">
      <c r="A8" s="5"/>
      <c r="B8" s="6" t="s">
        <v>7</v>
      </c>
      <c r="C8" s="7">
        <v>509</v>
      </c>
      <c r="D8" s="7">
        <v>1249</v>
      </c>
      <c r="E8" s="7">
        <v>2905</v>
      </c>
      <c r="F8" s="5"/>
    </row>
    <row r="9" spans="1:6" x14ac:dyDescent="0.2">
      <c r="A9" s="5"/>
      <c r="B9" s="7" t="s">
        <v>8</v>
      </c>
      <c r="C9" s="7">
        <v>502</v>
      </c>
      <c r="D9" s="7">
        <v>1226</v>
      </c>
      <c r="E9" s="7">
        <v>3225</v>
      </c>
      <c r="F9" s="5"/>
    </row>
    <row r="10" spans="1:6" x14ac:dyDescent="0.2">
      <c r="A10" s="5"/>
      <c r="B10" s="7" t="s">
        <v>9</v>
      </c>
      <c r="C10" s="7">
        <v>607</v>
      </c>
      <c r="D10" s="7">
        <v>1426</v>
      </c>
      <c r="E10" s="7">
        <v>3171</v>
      </c>
      <c r="F10" s="5"/>
    </row>
    <row r="11" spans="1:6" x14ac:dyDescent="0.2">
      <c r="A11" s="5"/>
      <c r="B11" s="7"/>
      <c r="C11" s="9"/>
      <c r="D11" s="9"/>
      <c r="E11" s="9"/>
      <c r="F11" s="5"/>
    </row>
    <row r="13" spans="1:6" ht="15" x14ac:dyDescent="0.2">
      <c r="B13" s="14" t="s">
        <v>10</v>
      </c>
    </row>
    <row r="15" spans="1:6" x14ac:dyDescent="0.2">
      <c r="B15" s="4" t="s">
        <v>1</v>
      </c>
      <c r="C15" s="4" t="s">
        <v>2</v>
      </c>
      <c r="D15" s="4" t="s">
        <v>3</v>
      </c>
      <c r="E15" s="4" t="s">
        <v>4</v>
      </c>
    </row>
    <row r="16" spans="1:6" x14ac:dyDescent="0.2">
      <c r="B16" s="6" t="s">
        <v>5</v>
      </c>
      <c r="C16" s="7">
        <v>256</v>
      </c>
      <c r="D16" s="7">
        <v>1415</v>
      </c>
      <c r="E16" s="7">
        <v>3005</v>
      </c>
    </row>
    <row r="17" spans="2:5" x14ac:dyDescent="0.2">
      <c r="B17" s="7" t="s">
        <v>6</v>
      </c>
      <c r="C17" s="7">
        <v>342</v>
      </c>
      <c r="D17" s="7">
        <v>1483</v>
      </c>
      <c r="E17" s="7">
        <v>3557</v>
      </c>
    </row>
    <row r="18" spans="2:5" x14ac:dyDescent="0.2">
      <c r="B18" s="6" t="s">
        <v>7</v>
      </c>
      <c r="C18" s="7">
        <v>435</v>
      </c>
      <c r="D18" s="7">
        <v>1768</v>
      </c>
      <c r="E18" s="7">
        <v>4339</v>
      </c>
    </row>
    <row r="19" spans="2:5" x14ac:dyDescent="0.2">
      <c r="B19" s="7" t="s">
        <v>8</v>
      </c>
      <c r="C19" s="7">
        <v>401</v>
      </c>
      <c r="D19" s="7">
        <v>1707</v>
      </c>
      <c r="E19" s="7">
        <v>4244</v>
      </c>
    </row>
    <row r="20" spans="2:5" x14ac:dyDescent="0.2">
      <c r="B20" s="7" t="s">
        <v>9</v>
      </c>
      <c r="C20" s="7">
        <v>395</v>
      </c>
      <c r="D20" s="7">
        <v>1742</v>
      </c>
      <c r="E20" s="7">
        <v>3415</v>
      </c>
    </row>
    <row r="21" spans="2:5" x14ac:dyDescent="0.2">
      <c r="C21" s="8"/>
      <c r="D21" s="8"/>
      <c r="E21" s="8"/>
    </row>
    <row r="22" spans="2:5" ht="15" thickBot="1" x14ac:dyDescent="0.25">
      <c r="B22" s="16"/>
      <c r="C22" s="17"/>
      <c r="D22" s="17"/>
      <c r="E22" s="17"/>
    </row>
    <row r="24" spans="2:5" x14ac:dyDescent="0.2">
      <c r="C24" s="4" t="s">
        <v>2</v>
      </c>
      <c r="D24" s="4" t="s">
        <v>3</v>
      </c>
      <c r="E24" s="4" t="s">
        <v>4</v>
      </c>
    </row>
    <row r="25" spans="2:5" x14ac:dyDescent="0.2">
      <c r="B25" s="4" t="s">
        <v>12</v>
      </c>
      <c r="C25" s="8">
        <f>AVERAGE(C8:C10)</f>
        <v>539.33333333333337</v>
      </c>
      <c r="D25" s="8">
        <f t="shared" ref="D25:E25" si="0">AVERAGE(D8:D10)</f>
        <v>1300.3333333333333</v>
      </c>
      <c r="E25" s="8">
        <f t="shared" si="0"/>
        <v>3100.3333333333335</v>
      </c>
    </row>
    <row r="26" spans="2:5" x14ac:dyDescent="0.2">
      <c r="B26" s="4" t="s">
        <v>13</v>
      </c>
      <c r="C26" s="8">
        <f>AVERAGE(C18:C20)</f>
        <v>410.33333333333331</v>
      </c>
      <c r="D26" s="8">
        <f t="shared" ref="D26:E26" si="1">AVERAGE(D18:D20)</f>
        <v>1739</v>
      </c>
      <c r="E26" s="8">
        <f t="shared" si="1"/>
        <v>3999.3333333333335</v>
      </c>
    </row>
    <row r="27" spans="2:5" x14ac:dyDescent="0.2">
      <c r="B27" s="4" t="s">
        <v>14</v>
      </c>
      <c r="C27" s="8">
        <f>AVERAGE(C25:C26)</f>
        <v>474.83333333333337</v>
      </c>
      <c r="D27" s="8">
        <f t="shared" ref="D27:E27" si="2">AVERAGE(D25:D26)</f>
        <v>1519.6666666666665</v>
      </c>
      <c r="E27" s="8">
        <f t="shared" si="2"/>
        <v>3549.8333333333335</v>
      </c>
    </row>
    <row r="29" spans="2:5" ht="15" thickBot="1" x14ac:dyDescent="0.25">
      <c r="B29" s="16"/>
      <c r="C29" s="16"/>
      <c r="D29" s="16"/>
      <c r="E29" s="16"/>
    </row>
    <row r="32" spans="2:5" x14ac:dyDescent="0.2">
      <c r="C32" s="4" t="s">
        <v>2</v>
      </c>
      <c r="D32" s="4" t="s">
        <v>3</v>
      </c>
      <c r="E32" s="4" t="s">
        <v>4</v>
      </c>
    </row>
    <row r="33" spans="2:5" x14ac:dyDescent="0.2">
      <c r="B33" s="4" t="s">
        <v>31</v>
      </c>
      <c r="C33" s="24">
        <f>C27/30</f>
        <v>15.827777777777779</v>
      </c>
      <c r="D33" s="24">
        <f t="shared" ref="D33:E33" si="3">D27/30</f>
        <v>50.655555555555551</v>
      </c>
      <c r="E33" s="24">
        <f t="shared" si="3"/>
        <v>118.32777777777778</v>
      </c>
    </row>
    <row r="34" spans="2:5" x14ac:dyDescent="0.2">
      <c r="B34" s="4" t="s">
        <v>32</v>
      </c>
      <c r="C34" s="24">
        <f>C27/31</f>
        <v>15.31720430107527</v>
      </c>
      <c r="D34" s="24">
        <f t="shared" ref="D34:E34" si="4">D27/31</f>
        <v>49.021505376344081</v>
      </c>
      <c r="E34" s="24">
        <f t="shared" si="4"/>
        <v>114.51075268817205</v>
      </c>
    </row>
    <row r="35" spans="2:5" x14ac:dyDescent="0.2">
      <c r="B35" s="4" t="s">
        <v>33</v>
      </c>
      <c r="C35" s="8">
        <f>AVERAGE(C33:C34)</f>
        <v>15.572491039426524</v>
      </c>
      <c r="D35" s="8">
        <f t="shared" ref="D35:E35" si="5">AVERAGE(D33:D34)</f>
        <v>49.838530465949816</v>
      </c>
      <c r="E35" s="8">
        <f t="shared" si="5"/>
        <v>116.41926523297491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15"/>
  <sheetViews>
    <sheetView workbookViewId="0">
      <selection activeCell="F21" sqref="F21"/>
    </sheetView>
  </sheetViews>
  <sheetFormatPr baseColWidth="10" defaultRowHeight="14.25" x14ac:dyDescent="0.2"/>
  <cols>
    <col min="1" max="1" width="11.42578125" style="11"/>
    <col min="2" max="2" width="16.140625" style="10" customWidth="1"/>
    <col min="3" max="3" width="11.42578125" style="10"/>
    <col min="4" max="4" width="14" style="20" bestFit="1" customWidth="1"/>
    <col min="5" max="5" width="11.42578125" style="11"/>
    <col min="6" max="6" width="16.140625" style="11" customWidth="1"/>
    <col min="7" max="7" width="10.140625" style="11" customWidth="1"/>
    <col min="8" max="8" width="14" style="11" bestFit="1" customWidth="1"/>
    <col min="9" max="16384" width="11.42578125" style="11"/>
  </cols>
  <sheetData>
    <row r="4" spans="2:8" ht="15" x14ac:dyDescent="0.25">
      <c r="B4" s="12" t="s">
        <v>27</v>
      </c>
      <c r="C4" s="12" t="s">
        <v>3</v>
      </c>
      <c r="D4" s="21" t="s">
        <v>29</v>
      </c>
      <c r="F4" s="12" t="s">
        <v>27</v>
      </c>
      <c r="G4" s="12" t="s">
        <v>3</v>
      </c>
      <c r="H4" s="21" t="s">
        <v>29</v>
      </c>
    </row>
    <row r="5" spans="2:8" x14ac:dyDescent="0.2">
      <c r="B5" s="13" t="s">
        <v>15</v>
      </c>
      <c r="C5" s="13">
        <v>3553</v>
      </c>
      <c r="D5" s="22">
        <f>C5/$C$15</f>
        <v>0.69017094017094016</v>
      </c>
      <c r="F5" s="13" t="s">
        <v>15</v>
      </c>
      <c r="G5" s="13">
        <v>3553</v>
      </c>
      <c r="H5" s="22">
        <f>G5/$C$15</f>
        <v>0.69017094017094016</v>
      </c>
    </row>
    <row r="6" spans="2:8" x14ac:dyDescent="0.2">
      <c r="B6" s="13" t="s">
        <v>19</v>
      </c>
      <c r="C6" s="13">
        <v>930</v>
      </c>
      <c r="D6" s="22">
        <f t="shared" ref="D6:D14" si="0">C6/$C$15</f>
        <v>0.18065268065268064</v>
      </c>
      <c r="F6" s="13" t="s">
        <v>16</v>
      </c>
      <c r="G6" s="13">
        <v>930</v>
      </c>
      <c r="H6" s="22">
        <f t="shared" ref="H6:H14" si="1">G6/$C$15</f>
        <v>0.18065268065268064</v>
      </c>
    </row>
    <row r="7" spans="2:8" x14ac:dyDescent="0.2">
      <c r="B7" s="13" t="s">
        <v>20</v>
      </c>
      <c r="C7" s="13">
        <v>298</v>
      </c>
      <c r="D7" s="22">
        <f t="shared" si="0"/>
        <v>5.7886557886557888E-2</v>
      </c>
      <c r="F7" s="13" t="s">
        <v>17</v>
      </c>
      <c r="G7" s="13">
        <v>298</v>
      </c>
      <c r="H7" s="22">
        <f t="shared" si="1"/>
        <v>5.7886557886557888E-2</v>
      </c>
    </row>
    <row r="8" spans="2:8" x14ac:dyDescent="0.2">
      <c r="B8" s="13" t="s">
        <v>18</v>
      </c>
      <c r="C8" s="13">
        <v>275</v>
      </c>
      <c r="D8" s="22">
        <f t="shared" si="0"/>
        <v>5.3418803418803416E-2</v>
      </c>
      <c r="F8" s="13" t="s">
        <v>18</v>
      </c>
      <c r="G8" s="13">
        <v>275</v>
      </c>
      <c r="H8" s="22">
        <f t="shared" si="1"/>
        <v>5.3418803418803416E-2</v>
      </c>
    </row>
    <row r="9" spans="2:8" x14ac:dyDescent="0.2">
      <c r="B9" s="13" t="s">
        <v>21</v>
      </c>
      <c r="C9" s="13">
        <v>25</v>
      </c>
      <c r="D9" s="22">
        <f t="shared" si="0"/>
        <v>4.856254856254856E-3</v>
      </c>
      <c r="F9" s="13" t="s">
        <v>30</v>
      </c>
      <c r="G9" s="13">
        <f>SUM(C9:C14)</f>
        <v>92</v>
      </c>
      <c r="H9" s="22">
        <f t="shared" si="1"/>
        <v>1.7871017871017872E-2</v>
      </c>
    </row>
    <row r="10" spans="2:8" x14ac:dyDescent="0.2">
      <c r="B10" s="13" t="s">
        <v>22</v>
      </c>
      <c r="C10" s="13">
        <v>23</v>
      </c>
      <c r="D10" s="22">
        <f t="shared" si="0"/>
        <v>4.467754467754468E-3</v>
      </c>
      <c r="F10" s="13"/>
      <c r="G10" s="13"/>
      <c r="H10" s="22"/>
    </row>
    <row r="11" spans="2:8" x14ac:dyDescent="0.2">
      <c r="B11" s="13" t="s">
        <v>23</v>
      </c>
      <c r="C11" s="13">
        <v>18</v>
      </c>
      <c r="D11" s="22">
        <f t="shared" si="0"/>
        <v>3.4965034965034965E-3</v>
      </c>
      <c r="F11" s="13"/>
      <c r="G11" s="13"/>
      <c r="H11" s="22"/>
    </row>
    <row r="12" spans="2:8" x14ac:dyDescent="0.2">
      <c r="B12" s="13" t="s">
        <v>24</v>
      </c>
      <c r="C12" s="13">
        <v>10</v>
      </c>
      <c r="D12" s="22">
        <f t="shared" si="0"/>
        <v>1.9425019425019425E-3</v>
      </c>
      <c r="F12" s="13"/>
      <c r="G12" s="13"/>
      <c r="H12" s="22"/>
    </row>
    <row r="13" spans="2:8" x14ac:dyDescent="0.2">
      <c r="B13" s="13" t="s">
        <v>25</v>
      </c>
      <c r="C13" s="13">
        <v>10</v>
      </c>
      <c r="D13" s="22">
        <f t="shared" si="0"/>
        <v>1.9425019425019425E-3</v>
      </c>
      <c r="F13" s="13"/>
      <c r="G13" s="13"/>
      <c r="H13" s="22"/>
    </row>
    <row r="14" spans="2:8" ht="15" thickBot="1" x14ac:dyDescent="0.25">
      <c r="B14" s="18" t="s">
        <v>26</v>
      </c>
      <c r="C14" s="18">
        <v>6</v>
      </c>
      <c r="D14" s="23">
        <f t="shared" si="0"/>
        <v>1.1655011655011655E-3</v>
      </c>
      <c r="F14" s="18"/>
      <c r="G14" s="18"/>
      <c r="H14" s="23"/>
    </row>
    <row r="15" spans="2:8" x14ac:dyDescent="0.2">
      <c r="B15" s="10" t="s">
        <v>28</v>
      </c>
      <c r="C15" s="19">
        <f>SUM(C5:C14)</f>
        <v>5148</v>
      </c>
      <c r="D15" s="22">
        <f>SUM(D5:D14)</f>
        <v>1</v>
      </c>
      <c r="F15" s="10" t="s">
        <v>28</v>
      </c>
      <c r="G15" s="19">
        <f>SUM(G5:G14)</f>
        <v>5148</v>
      </c>
      <c r="H15" s="22">
        <f>SUM(H5:H9)</f>
        <v>1.0000000000000002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20"/>
  <sheetViews>
    <sheetView tabSelected="1" topLeftCell="M1" workbookViewId="0">
      <selection activeCell="T15" sqref="T15"/>
    </sheetView>
  </sheetViews>
  <sheetFormatPr baseColWidth="10" defaultRowHeight="15" x14ac:dyDescent="0.25"/>
  <cols>
    <col min="2" max="2" width="15" style="1" bestFit="1" customWidth="1"/>
    <col min="3" max="3" width="6.5703125" customWidth="1"/>
    <col min="4" max="4" width="6.7109375" bestFit="1" customWidth="1"/>
    <col min="9" max="9" width="14.5703125" bestFit="1" customWidth="1"/>
    <col min="10" max="10" width="5" bestFit="1" customWidth="1"/>
    <col min="11" max="11" width="6.7109375" bestFit="1" customWidth="1"/>
    <col min="16" max="16" width="14.5703125" bestFit="1" customWidth="1"/>
    <col min="17" max="17" width="5" bestFit="1" customWidth="1"/>
    <col min="18" max="18" width="6.7109375" bestFit="1" customWidth="1"/>
  </cols>
  <sheetData>
    <row r="1" spans="2:20" ht="15.75" thickBot="1" x14ac:dyDescent="0.3"/>
    <row r="2" spans="2:20" ht="15.75" thickBot="1" x14ac:dyDescent="0.3">
      <c r="B2" s="35" t="s">
        <v>44</v>
      </c>
      <c r="C2" s="36"/>
      <c r="D2" s="36"/>
      <c r="E2" s="36"/>
      <c r="F2" s="37"/>
      <c r="G2" s="33"/>
      <c r="I2" s="35" t="s">
        <v>45</v>
      </c>
      <c r="J2" s="36"/>
      <c r="K2" s="36"/>
      <c r="L2" s="36"/>
      <c r="M2" s="37"/>
      <c r="N2" s="33"/>
      <c r="P2" s="35" t="s">
        <v>58</v>
      </c>
      <c r="Q2" s="36"/>
      <c r="R2" s="36"/>
      <c r="S2" s="36"/>
      <c r="T2" s="37"/>
    </row>
    <row r="3" spans="2:20" x14ac:dyDescent="0.25">
      <c r="G3" s="28"/>
      <c r="H3" s="32"/>
      <c r="I3" s="1"/>
      <c r="N3" s="33"/>
      <c r="P3" s="1"/>
    </row>
    <row r="4" spans="2:20" x14ac:dyDescent="0.25">
      <c r="B4" s="27" t="s">
        <v>35</v>
      </c>
      <c r="C4">
        <v>30</v>
      </c>
      <c r="D4" t="s">
        <v>36</v>
      </c>
      <c r="G4" s="28"/>
      <c r="H4" s="32"/>
      <c r="I4" s="27" t="s">
        <v>35</v>
      </c>
      <c r="J4">
        <v>40</v>
      </c>
      <c r="K4" t="s">
        <v>36</v>
      </c>
      <c r="N4" s="33"/>
      <c r="P4" s="27" t="s">
        <v>35</v>
      </c>
      <c r="Q4">
        <v>35</v>
      </c>
      <c r="R4" t="s">
        <v>36</v>
      </c>
    </row>
    <row r="5" spans="2:20" x14ac:dyDescent="0.25">
      <c r="B5" s="1" t="s">
        <v>41</v>
      </c>
      <c r="C5">
        <v>116</v>
      </c>
      <c r="D5" t="s">
        <v>0</v>
      </c>
      <c r="G5" s="28"/>
      <c r="H5" s="32"/>
      <c r="I5" s="1" t="s">
        <v>41</v>
      </c>
      <c r="J5">
        <v>116</v>
      </c>
      <c r="K5" t="s">
        <v>0</v>
      </c>
      <c r="N5" s="33"/>
      <c r="P5" s="1" t="s">
        <v>41</v>
      </c>
      <c r="Q5">
        <v>50</v>
      </c>
      <c r="R5" t="s">
        <v>0</v>
      </c>
    </row>
    <row r="6" spans="2:20" x14ac:dyDescent="0.25">
      <c r="B6" s="1" t="s">
        <v>42</v>
      </c>
      <c r="C6">
        <v>3350</v>
      </c>
      <c r="D6" t="s">
        <v>0</v>
      </c>
      <c r="G6" s="33"/>
      <c r="I6" s="1" t="s">
        <v>42</v>
      </c>
      <c r="J6">
        <v>3350</v>
      </c>
      <c r="K6" t="s">
        <v>0</v>
      </c>
      <c r="N6" s="33"/>
      <c r="P6" s="1" t="s">
        <v>42</v>
      </c>
      <c r="Q6">
        <v>1520</v>
      </c>
      <c r="R6" t="s">
        <v>0</v>
      </c>
    </row>
    <row r="7" spans="2:20" x14ac:dyDescent="0.25">
      <c r="G7" s="33"/>
      <c r="I7" s="1"/>
      <c r="N7" s="33"/>
      <c r="P7" s="1"/>
    </row>
    <row r="8" spans="2:20" x14ac:dyDescent="0.25">
      <c r="B8" s="25" t="s">
        <v>40</v>
      </c>
      <c r="C8" s="25" t="s">
        <v>34</v>
      </c>
      <c r="D8" s="25"/>
      <c r="E8" s="1" t="s">
        <v>39</v>
      </c>
      <c r="F8" s="2" t="s">
        <v>43</v>
      </c>
      <c r="G8" s="28"/>
      <c r="H8" s="32"/>
      <c r="I8" s="25" t="s">
        <v>40</v>
      </c>
      <c r="J8" s="25" t="s">
        <v>34</v>
      </c>
      <c r="K8" s="25"/>
      <c r="L8" s="1" t="s">
        <v>39</v>
      </c>
      <c r="M8" s="2" t="s">
        <v>43</v>
      </c>
      <c r="N8" s="33"/>
      <c r="P8" s="25" t="s">
        <v>40</v>
      </c>
      <c r="Q8" s="25" t="s">
        <v>34</v>
      </c>
      <c r="R8" s="25"/>
      <c r="S8" s="1" t="s">
        <v>39</v>
      </c>
      <c r="T8" s="2" t="s">
        <v>43</v>
      </c>
    </row>
    <row r="9" spans="2:20" x14ac:dyDescent="0.25">
      <c r="B9" s="25"/>
      <c r="C9">
        <v>7</v>
      </c>
      <c r="D9" t="s">
        <v>37</v>
      </c>
      <c r="E9" s="26">
        <f>($C$5/1000)*$C$4*C9</f>
        <v>24.36</v>
      </c>
      <c r="F9" s="44">
        <v>25</v>
      </c>
      <c r="G9" s="39"/>
      <c r="H9" s="32"/>
      <c r="I9" s="25"/>
      <c r="J9">
        <v>7</v>
      </c>
      <c r="K9" t="s">
        <v>37</v>
      </c>
      <c r="L9" s="26">
        <f>($J$5/1000)*$J$4*J9</f>
        <v>32.480000000000004</v>
      </c>
      <c r="M9" s="44">
        <v>35</v>
      </c>
      <c r="N9" s="33"/>
      <c r="P9" s="25"/>
      <c r="Q9">
        <v>7</v>
      </c>
      <c r="R9" t="s">
        <v>37</v>
      </c>
      <c r="S9" s="26">
        <f>($Q$5/1000)*$Q$4*Q9</f>
        <v>12.25</v>
      </c>
      <c r="T9" s="40">
        <v>12.25</v>
      </c>
    </row>
    <row r="10" spans="2:20" x14ac:dyDescent="0.25">
      <c r="B10" s="25"/>
      <c r="C10">
        <v>14</v>
      </c>
      <c r="D10" t="s">
        <v>37</v>
      </c>
      <c r="E10" s="26">
        <f>($C$5/1000)*$C$4*C10</f>
        <v>48.72</v>
      </c>
      <c r="F10" s="44">
        <v>50</v>
      </c>
      <c r="G10" s="29"/>
      <c r="H10" s="32"/>
      <c r="I10" s="25"/>
      <c r="J10">
        <v>14</v>
      </c>
      <c r="K10" t="s">
        <v>37</v>
      </c>
      <c r="L10" s="26">
        <f>($J$5/1000)*$J$4*J10</f>
        <v>64.960000000000008</v>
      </c>
      <c r="M10" s="44">
        <v>65</v>
      </c>
      <c r="N10" s="33"/>
      <c r="P10" s="25"/>
      <c r="Q10">
        <v>14</v>
      </c>
      <c r="R10" t="s">
        <v>37</v>
      </c>
      <c r="S10" s="26">
        <f>($Q$5/1000)*$Q$4*Q10</f>
        <v>24.5</v>
      </c>
      <c r="T10" s="40">
        <v>24.5</v>
      </c>
    </row>
    <row r="11" spans="2:20" x14ac:dyDescent="0.25">
      <c r="B11" s="25"/>
      <c r="C11">
        <v>1</v>
      </c>
      <c r="D11" t="s">
        <v>38</v>
      </c>
      <c r="E11" s="26">
        <f>($C$6/1000)*$C$4*C11</f>
        <v>100.5</v>
      </c>
      <c r="F11" s="46">
        <v>100</v>
      </c>
      <c r="G11" s="30"/>
      <c r="H11" s="32"/>
      <c r="I11" s="25"/>
      <c r="J11">
        <v>1</v>
      </c>
      <c r="K11" t="s">
        <v>38</v>
      </c>
      <c r="L11" s="26">
        <f>($J$6/1000)*$J$4*J11</f>
        <v>134</v>
      </c>
      <c r="M11" s="46">
        <v>135</v>
      </c>
      <c r="N11" s="45"/>
      <c r="P11" s="25"/>
      <c r="Q11">
        <v>1</v>
      </c>
      <c r="R11" t="s">
        <v>38</v>
      </c>
      <c r="S11" s="26">
        <f>($Q$6/1000)*$Q$4*Q11</f>
        <v>53.2</v>
      </c>
      <c r="T11" s="26">
        <v>53</v>
      </c>
    </row>
    <row r="12" spans="2:20" x14ac:dyDescent="0.25">
      <c r="B12" s="25"/>
      <c r="C12">
        <v>3</v>
      </c>
      <c r="D12" t="s">
        <v>38</v>
      </c>
      <c r="E12" s="26">
        <f t="shared" ref="E12:E14" si="0">($C$6/1000)*$C$4*C12</f>
        <v>301.5</v>
      </c>
      <c r="F12" s="46">
        <v>300</v>
      </c>
      <c r="G12" s="30"/>
      <c r="H12" s="32"/>
      <c r="I12" s="25"/>
      <c r="J12">
        <v>3</v>
      </c>
      <c r="K12" t="s">
        <v>38</v>
      </c>
      <c r="L12" s="26">
        <f t="shared" ref="L12:L14" si="1">($J$6/1000)*$J$4*J12</f>
        <v>402</v>
      </c>
      <c r="M12" s="46">
        <v>400</v>
      </c>
      <c r="N12" s="45"/>
      <c r="P12" s="25"/>
      <c r="Q12">
        <v>3</v>
      </c>
      <c r="R12" t="s">
        <v>38</v>
      </c>
      <c r="S12" s="26">
        <f t="shared" ref="S12:S14" si="2">($Q$6/1000)*$Q$4*Q12</f>
        <v>159.60000000000002</v>
      </c>
      <c r="T12" s="26">
        <v>160</v>
      </c>
    </row>
    <row r="13" spans="2:20" x14ac:dyDescent="0.25">
      <c r="B13" s="25"/>
      <c r="C13">
        <v>6</v>
      </c>
      <c r="D13" t="s">
        <v>38</v>
      </c>
      <c r="E13" s="26">
        <f t="shared" si="0"/>
        <v>603</v>
      </c>
      <c r="F13" s="46">
        <v>600</v>
      </c>
      <c r="G13" s="31"/>
      <c r="H13" s="32"/>
      <c r="I13" s="25"/>
      <c r="J13">
        <v>6</v>
      </c>
      <c r="K13" t="s">
        <v>38</v>
      </c>
      <c r="L13" s="26">
        <f t="shared" si="1"/>
        <v>804</v>
      </c>
      <c r="M13" s="46">
        <v>805</v>
      </c>
      <c r="N13" s="45"/>
      <c r="P13" s="25"/>
      <c r="Q13">
        <v>6</v>
      </c>
      <c r="R13" t="s">
        <v>38</v>
      </c>
      <c r="S13" s="26">
        <f t="shared" si="2"/>
        <v>319.20000000000005</v>
      </c>
      <c r="T13" s="26">
        <v>320</v>
      </c>
    </row>
    <row r="14" spans="2:20" x14ac:dyDescent="0.25">
      <c r="B14" s="25"/>
      <c r="C14">
        <v>12</v>
      </c>
      <c r="D14" t="s">
        <v>38</v>
      </c>
      <c r="E14" s="26">
        <f t="shared" si="0"/>
        <v>1206</v>
      </c>
      <c r="F14" s="46">
        <v>1200</v>
      </c>
      <c r="G14" s="31"/>
      <c r="H14" s="32"/>
      <c r="I14" s="25"/>
      <c r="J14">
        <v>12</v>
      </c>
      <c r="K14" t="s">
        <v>38</v>
      </c>
      <c r="L14" s="26">
        <f t="shared" si="1"/>
        <v>1608</v>
      </c>
      <c r="M14" s="46">
        <v>1600</v>
      </c>
      <c r="N14" s="45"/>
      <c r="P14" s="25"/>
      <c r="Q14">
        <v>12</v>
      </c>
      <c r="R14" t="s">
        <v>38</v>
      </c>
      <c r="S14" s="26">
        <f t="shared" si="2"/>
        <v>638.40000000000009</v>
      </c>
      <c r="T14" s="26">
        <v>640</v>
      </c>
    </row>
    <row r="15" spans="2:20" x14ac:dyDescent="0.25">
      <c r="G15" s="31"/>
      <c r="H15" s="32"/>
      <c r="I15" s="34"/>
    </row>
    <row r="17" spans="12:13" x14ac:dyDescent="0.25">
      <c r="L17" s="38"/>
      <c r="M17" s="34"/>
    </row>
    <row r="20" spans="12:13" x14ac:dyDescent="0.25">
      <c r="M20" s="34"/>
    </row>
  </sheetData>
  <mergeCells count="9">
    <mergeCell ref="B2:F2"/>
    <mergeCell ref="I2:M2"/>
    <mergeCell ref="P2:T2"/>
    <mergeCell ref="P8:P14"/>
    <mergeCell ref="Q8:R8"/>
    <mergeCell ref="B8:B14"/>
    <mergeCell ref="I8:I14"/>
    <mergeCell ref="J8:K8"/>
    <mergeCell ref="C8:D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11"/>
  <sheetViews>
    <sheetView topLeftCell="P1" workbookViewId="0">
      <selection activeCell="S6" sqref="S6"/>
    </sheetView>
  </sheetViews>
  <sheetFormatPr baseColWidth="10" defaultRowHeight="15" x14ac:dyDescent="0.25"/>
  <cols>
    <col min="2" max="2" width="8.140625" style="2" bestFit="1" customWidth="1"/>
    <col min="3" max="3" width="8.7109375" style="2" customWidth="1"/>
    <col min="4" max="5" width="3.7109375" customWidth="1"/>
    <col min="6" max="6" width="8.140625" style="2" bestFit="1" customWidth="1"/>
    <col min="7" max="7" width="8.7109375" style="2" customWidth="1"/>
    <col min="8" max="9" width="3.7109375" customWidth="1"/>
    <col min="10" max="10" width="8.140625" style="2" bestFit="1" customWidth="1"/>
    <col min="11" max="11" width="8.7109375" style="2" customWidth="1"/>
    <col min="12" max="13" width="3.7109375" customWidth="1"/>
    <col min="14" max="14" width="9.140625" style="2" bestFit="1" customWidth="1"/>
    <col min="15" max="15" width="8.7109375" style="2" customWidth="1"/>
    <col min="16" max="16" width="3.7109375" customWidth="1"/>
    <col min="20" max="20" width="11.42578125" style="2"/>
  </cols>
  <sheetData>
    <row r="2" spans="2:20" ht="15.75" thickBot="1" x14ac:dyDescent="0.3"/>
    <row r="3" spans="2:20" ht="16.5" thickTop="1" thickBot="1" x14ac:dyDescent="0.3">
      <c r="B3" s="41" t="s">
        <v>54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3"/>
      <c r="R3" s="41" t="s">
        <v>56</v>
      </c>
      <c r="S3" s="42"/>
      <c r="T3" s="43"/>
    </row>
    <row r="4" spans="2:20" ht="15.75" thickTop="1" x14ac:dyDescent="0.25"/>
    <row r="5" spans="2:20" x14ac:dyDescent="0.25">
      <c r="B5" s="2" t="s">
        <v>34</v>
      </c>
      <c r="C5" s="2" t="s">
        <v>57</v>
      </c>
      <c r="F5" s="2" t="s">
        <v>34</v>
      </c>
      <c r="G5" s="2" t="s">
        <v>57</v>
      </c>
      <c r="J5" s="2" t="s">
        <v>34</v>
      </c>
      <c r="K5" s="2" t="s">
        <v>57</v>
      </c>
      <c r="N5" s="2" t="s">
        <v>34</v>
      </c>
      <c r="O5" s="2" t="s">
        <v>57</v>
      </c>
      <c r="R5" s="2" t="s">
        <v>55</v>
      </c>
      <c r="S5" s="40">
        <v>2</v>
      </c>
    </row>
    <row r="6" spans="2:20" x14ac:dyDescent="0.25">
      <c r="B6" s="2" t="s">
        <v>46</v>
      </c>
      <c r="C6" s="2">
        <v>1</v>
      </c>
      <c r="D6" s="33"/>
      <c r="F6" s="2" t="s">
        <v>47</v>
      </c>
      <c r="G6" s="2">
        <v>2</v>
      </c>
      <c r="H6" s="33"/>
      <c r="J6" s="2" t="s">
        <v>48</v>
      </c>
      <c r="K6" s="2">
        <v>3</v>
      </c>
      <c r="L6" s="33"/>
      <c r="N6" s="2" t="s">
        <v>49</v>
      </c>
      <c r="O6" s="2">
        <v>5</v>
      </c>
      <c r="P6" s="33"/>
    </row>
    <row r="7" spans="2:20" x14ac:dyDescent="0.25">
      <c r="D7" s="33"/>
      <c r="H7" s="33"/>
      <c r="L7" s="33"/>
      <c r="P7" s="33"/>
      <c r="R7" s="2" t="s">
        <v>34</v>
      </c>
      <c r="S7" s="2" t="s">
        <v>39</v>
      </c>
      <c r="T7" s="2" t="s">
        <v>43</v>
      </c>
    </row>
    <row r="8" spans="2:20" x14ac:dyDescent="0.25">
      <c r="B8" s="2" t="s">
        <v>50</v>
      </c>
      <c r="C8" s="44">
        <f>$C$6*7</f>
        <v>7</v>
      </c>
      <c r="D8" s="33"/>
      <c r="F8" s="2" t="s">
        <v>50</v>
      </c>
      <c r="G8" s="44">
        <f>$G$6*7</f>
        <v>14</v>
      </c>
      <c r="H8" s="33"/>
      <c r="J8" s="2" t="s">
        <v>50</v>
      </c>
      <c r="K8" s="44">
        <f>$K$6*7</f>
        <v>21</v>
      </c>
      <c r="L8" s="33"/>
      <c r="N8" s="40" t="s">
        <v>50</v>
      </c>
      <c r="O8" s="44">
        <f>$O$6*7</f>
        <v>35</v>
      </c>
      <c r="P8" s="33"/>
      <c r="R8" s="40" t="s">
        <v>50</v>
      </c>
      <c r="S8" s="44">
        <f>$S$5*7</f>
        <v>14</v>
      </c>
      <c r="T8" s="44">
        <v>15</v>
      </c>
    </row>
    <row r="9" spans="2:20" x14ac:dyDescent="0.25">
      <c r="B9" s="2" t="s">
        <v>51</v>
      </c>
      <c r="C9" s="44">
        <f>$C$6*14</f>
        <v>14</v>
      </c>
      <c r="D9" s="33"/>
      <c r="F9" s="2" t="s">
        <v>51</v>
      </c>
      <c r="G9" s="44">
        <f>$G$6*14</f>
        <v>28</v>
      </c>
      <c r="H9" s="33"/>
      <c r="J9" s="2" t="s">
        <v>51</v>
      </c>
      <c r="K9" s="44">
        <f>$K$6*14</f>
        <v>42</v>
      </c>
      <c r="L9" s="33"/>
      <c r="N9" s="40" t="s">
        <v>51</v>
      </c>
      <c r="O9" s="44">
        <f>$O$6*14</f>
        <v>70</v>
      </c>
      <c r="P9" s="33"/>
      <c r="R9" s="40" t="s">
        <v>51</v>
      </c>
      <c r="S9" s="44">
        <f>$S$5*14</f>
        <v>28</v>
      </c>
      <c r="T9" s="44">
        <v>30</v>
      </c>
    </row>
    <row r="10" spans="2:20" x14ac:dyDescent="0.25">
      <c r="B10" s="2" t="s">
        <v>52</v>
      </c>
      <c r="C10" s="44">
        <f>$C$6*21</f>
        <v>21</v>
      </c>
      <c r="D10" s="33"/>
      <c r="F10" s="2" t="s">
        <v>52</v>
      </c>
      <c r="G10" s="44">
        <f>$G$6*21</f>
        <v>42</v>
      </c>
      <c r="H10" s="33"/>
      <c r="J10" s="2" t="s">
        <v>52</v>
      </c>
      <c r="K10" s="44">
        <f>$K$6*21</f>
        <v>63</v>
      </c>
      <c r="L10" s="33"/>
      <c r="N10" s="40" t="s">
        <v>52</v>
      </c>
      <c r="O10" s="44">
        <f>$O$6*21</f>
        <v>105</v>
      </c>
      <c r="P10" s="33"/>
      <c r="R10" s="40" t="s">
        <v>52</v>
      </c>
      <c r="S10" s="44">
        <f>$S$5*21</f>
        <v>42</v>
      </c>
      <c r="T10" s="44">
        <v>40</v>
      </c>
    </row>
    <row r="11" spans="2:20" x14ac:dyDescent="0.25">
      <c r="B11" s="2" t="s">
        <v>53</v>
      </c>
      <c r="C11" s="44">
        <f>$C$6*28</f>
        <v>28</v>
      </c>
      <c r="D11" s="33"/>
      <c r="F11" s="2" t="s">
        <v>53</v>
      </c>
      <c r="G11" s="44">
        <f>$G$6*28</f>
        <v>56</v>
      </c>
      <c r="H11" s="33"/>
      <c r="J11" s="2" t="s">
        <v>53</v>
      </c>
      <c r="K11" s="44">
        <f>$K$6*28</f>
        <v>84</v>
      </c>
      <c r="L11" s="33"/>
      <c r="N11" s="40" t="s">
        <v>53</v>
      </c>
      <c r="O11" s="44">
        <f>$O$6*28</f>
        <v>140</v>
      </c>
      <c r="P11" s="33"/>
      <c r="R11" s="40" t="s">
        <v>53</v>
      </c>
      <c r="S11" s="44">
        <f>$S$5*28</f>
        <v>56</v>
      </c>
      <c r="T11" s="44">
        <v>55</v>
      </c>
    </row>
  </sheetData>
  <mergeCells count="2">
    <mergeCell ref="B3:P3"/>
    <mergeCell ref="R3:T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Flux</vt:lpstr>
      <vt:lpstr>Origine</vt:lpstr>
      <vt:lpstr>CPM</vt:lpstr>
      <vt:lpstr>Location à la durée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Soukeyna</dc:creator>
  <cp:lastModifiedBy>Soukeyna</cp:lastModifiedBy>
  <dcterms:created xsi:type="dcterms:W3CDTF">2013-06-21T23:26:02Z</dcterms:created>
  <dcterms:modified xsi:type="dcterms:W3CDTF">2013-06-27T08:25:03Z</dcterms:modified>
</cp:coreProperties>
</file>